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istianmoisa/Desktop/"/>
    </mc:Choice>
  </mc:AlternateContent>
  <xr:revisionPtr revIDLastSave="0" documentId="13_ncr:1_{8847F0A8-CEFD-6B4C-8AAA-B23BBDC37951}" xr6:coauthVersionLast="47" xr6:coauthVersionMax="47" xr10:uidLastSave="{00000000-0000-0000-0000-000000000000}"/>
  <bookViews>
    <workbookView xWindow="0" yWindow="500" windowWidth="28040" windowHeight="15760" xr2:uid="{8ADB5B7B-494D-A647-AC3E-3C9FAD2CD6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9" i="1" l="1"/>
  <c r="N12" i="1"/>
  <c r="N3" i="1"/>
  <c r="N4" i="1"/>
  <c r="N5" i="1"/>
  <c r="N6" i="1"/>
  <c r="N7" i="1"/>
  <c r="N8" i="1"/>
  <c r="N9" i="1"/>
  <c r="N10" i="1"/>
  <c r="N11" i="1"/>
  <c r="N2" i="1"/>
  <c r="M18" i="1"/>
  <c r="M17" i="1"/>
  <c r="M12" i="1"/>
  <c r="M3" i="1"/>
  <c r="M4" i="1"/>
  <c r="M5" i="1"/>
  <c r="M6" i="1"/>
  <c r="M7" i="1"/>
  <c r="M8" i="1"/>
  <c r="M9" i="1"/>
  <c r="M10" i="1"/>
  <c r="M11" i="1"/>
  <c r="M2" i="1"/>
  <c r="L12" i="1"/>
  <c r="L3" i="1"/>
  <c r="L4" i="1"/>
  <c r="L5" i="1"/>
  <c r="L6" i="1"/>
  <c r="L7" i="1"/>
  <c r="L8" i="1"/>
  <c r="L9" i="1"/>
  <c r="L10" i="1"/>
  <c r="L11" i="1"/>
  <c r="L2" i="1"/>
  <c r="K12" i="1"/>
  <c r="K3" i="1"/>
  <c r="K4" i="1"/>
  <c r="K5" i="1"/>
  <c r="K6" i="1"/>
  <c r="K7" i="1"/>
  <c r="K8" i="1"/>
  <c r="K9" i="1"/>
  <c r="K10" i="1"/>
  <c r="K11" i="1"/>
  <c r="K2" i="1"/>
  <c r="J3" i="1"/>
  <c r="J4" i="1"/>
  <c r="J5" i="1"/>
  <c r="J6" i="1"/>
  <c r="J7" i="1"/>
  <c r="J8" i="1"/>
  <c r="J9" i="1"/>
  <c r="J10" i="1"/>
  <c r="J11" i="1"/>
  <c r="J2" i="1"/>
  <c r="H12" i="1"/>
  <c r="H3" i="1"/>
  <c r="H4" i="1"/>
  <c r="H5" i="1"/>
  <c r="H6" i="1"/>
  <c r="H7" i="1"/>
  <c r="H8" i="1"/>
  <c r="H9" i="1"/>
  <c r="H10" i="1"/>
  <c r="H11" i="1"/>
  <c r="H2" i="1"/>
  <c r="F3" i="1"/>
  <c r="F4" i="1"/>
  <c r="F5" i="1"/>
  <c r="F6" i="1"/>
  <c r="F7" i="1"/>
  <c r="F8" i="1"/>
  <c r="F9" i="1"/>
  <c r="F10" i="1"/>
  <c r="F11" i="1"/>
  <c r="F2" i="1"/>
  <c r="C12" i="1"/>
  <c r="B12" i="1"/>
  <c r="E10" i="1" l="1"/>
  <c r="G10" i="1" s="1"/>
  <c r="E9" i="1"/>
  <c r="G9" i="1" s="1"/>
  <c r="E8" i="1"/>
  <c r="G8" i="1" s="1"/>
  <c r="E7" i="1"/>
  <c r="G7" i="1" s="1"/>
  <c r="E6" i="1"/>
  <c r="G6" i="1" s="1"/>
  <c r="E5" i="1"/>
  <c r="G5" i="1" s="1"/>
  <c r="E2" i="1"/>
  <c r="G2" i="1" s="1"/>
  <c r="E4" i="1"/>
  <c r="G4" i="1" s="1"/>
  <c r="E11" i="1"/>
  <c r="G11" i="1" s="1"/>
  <c r="E3" i="1"/>
  <c r="G3" i="1" s="1"/>
  <c r="G12" i="1" l="1"/>
  <c r="H14" i="1" s="1"/>
  <c r="H15" i="1" s="1"/>
</calcChain>
</file>

<file path=xl/sharedStrings.xml><?xml version="1.0" encoding="utf-8"?>
<sst xmlns="http://schemas.openxmlformats.org/spreadsheetml/2006/main" count="23" uniqueCount="22">
  <si>
    <t>i</t>
  </si>
  <si>
    <t>media</t>
  </si>
  <si>
    <t>Y-Ym</t>
  </si>
  <si>
    <t>X-Xm</t>
  </si>
  <si>
    <t>(Y-Ym)*(X-Xm)</t>
  </si>
  <si>
    <t>(X-Xm)*(X-Xm)</t>
  </si>
  <si>
    <t>Suma</t>
  </si>
  <si>
    <t>b^=</t>
  </si>
  <si>
    <t>a^=</t>
  </si>
  <si>
    <t>(Y-Ym)*(Y-Ym)</t>
  </si>
  <si>
    <t>Y^</t>
  </si>
  <si>
    <t>E</t>
  </si>
  <si>
    <t>(Y^-Ym)*(Y^-Ym)</t>
  </si>
  <si>
    <t>X</t>
  </si>
  <si>
    <t>Y</t>
  </si>
  <si>
    <t>R^2</t>
  </si>
  <si>
    <t>Radical din R^2</t>
  </si>
  <si>
    <t>Coef corelare (x,y)</t>
  </si>
  <si>
    <t>E*E</t>
  </si>
  <si>
    <t>Abatere totala</t>
  </si>
  <si>
    <t>Abatere explicata</t>
  </si>
  <si>
    <t>Abaterea reziduala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</si>
</sst>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R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Y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956167979002623"/>
                  <c:y val="-0.5973636628754739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aseline="0"/>
                      <a:t>y = -1.4636x + 55.128</a:t>
                    </a:r>
                    <a:br>
                      <a:rPr lang="en-US" sz="1200" baseline="0"/>
                    </a:br>
                    <a:r>
                      <a:rPr lang="en-US" sz="1200" baseline="0"/>
                      <a:t>R² = 0.9295</a:t>
                    </a:r>
                    <a:endParaRPr lang="en-US" sz="12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RO"/>
                </a:p>
              </c:txPr>
            </c:trendlineLbl>
          </c:trendline>
          <c:xVal>
            <c:numRef>
              <c:f>Sheet1!$B$2:$B$11</c:f>
              <c:numCache>
                <c:formatCode>General</c:formatCode>
                <c:ptCount val="10"/>
                <c:pt idx="0">
                  <c:v>30</c:v>
                </c:pt>
                <c:pt idx="1">
                  <c:v>30</c:v>
                </c:pt>
                <c:pt idx="2">
                  <c:v>25</c:v>
                </c:pt>
                <c:pt idx="3">
                  <c:v>22</c:v>
                </c:pt>
                <c:pt idx="4">
                  <c:v>22</c:v>
                </c:pt>
                <c:pt idx="5">
                  <c:v>18</c:v>
                </c:pt>
                <c:pt idx="6">
                  <c:v>18</c:v>
                </c:pt>
                <c:pt idx="7">
                  <c:v>16</c:v>
                </c:pt>
                <c:pt idx="8">
                  <c:v>19</c:v>
                </c:pt>
                <c:pt idx="9">
                  <c:v>12</c:v>
                </c:pt>
              </c:numCache>
            </c:numRef>
          </c:xVal>
          <c:yVal>
            <c:numRef>
              <c:f>Sheet1!$C$2:$C$11</c:f>
              <c:numCache>
                <c:formatCode>General</c:formatCode>
                <c:ptCount val="10"/>
                <c:pt idx="0">
                  <c:v>11</c:v>
                </c:pt>
                <c:pt idx="1">
                  <c:v>13</c:v>
                </c:pt>
                <c:pt idx="2">
                  <c:v>17</c:v>
                </c:pt>
                <c:pt idx="3">
                  <c:v>24</c:v>
                </c:pt>
                <c:pt idx="4">
                  <c:v>20</c:v>
                </c:pt>
                <c:pt idx="5">
                  <c:v>27</c:v>
                </c:pt>
                <c:pt idx="6">
                  <c:v>26</c:v>
                </c:pt>
                <c:pt idx="7">
                  <c:v>33</c:v>
                </c:pt>
                <c:pt idx="8">
                  <c:v>32</c:v>
                </c:pt>
                <c:pt idx="9">
                  <c:v>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1D-C541-83DB-B458A24A7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9520031"/>
        <c:axId val="1304727743"/>
      </c:scatterChart>
      <c:valAx>
        <c:axId val="1899520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RO"/>
          </a:p>
        </c:txPr>
        <c:crossAx val="1304727743"/>
        <c:crosses val="autoZero"/>
        <c:crossBetween val="midCat"/>
      </c:valAx>
      <c:valAx>
        <c:axId val="1304727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RO"/>
          </a:p>
        </c:txPr>
        <c:crossAx val="18995200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R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17</xdr:row>
      <xdr:rowOff>25400</xdr:rowOff>
    </xdr:from>
    <xdr:to>
      <xdr:col>6</xdr:col>
      <xdr:colOff>323850</xdr:colOff>
      <xdr:row>30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85681-490B-E94B-6868-DE26A232A9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6076-127F-5148-AB50-6CDADDD5AC9C}">
  <dimension ref="A1:N19"/>
  <sheetViews>
    <sheetView tabSelected="1" workbookViewId="0">
      <selection activeCell="L27" sqref="L27"/>
    </sheetView>
  </sheetViews>
  <sheetFormatPr baseColWidth="10" defaultRowHeight="16" x14ac:dyDescent="0.2"/>
  <cols>
    <col min="7" max="8" width="13.1640625" bestFit="1" customWidth="1"/>
    <col min="10" max="11" width="13.1640625" bestFit="1" customWidth="1"/>
    <col min="12" max="12" width="16" bestFit="1" customWidth="1"/>
    <col min="13" max="13" width="15.33203125" bestFit="1" customWidth="1"/>
    <col min="14" max="14" width="16.5" bestFit="1" customWidth="1"/>
  </cols>
  <sheetData>
    <row r="1" spans="1:14" x14ac:dyDescent="0.2">
      <c r="A1" t="s">
        <v>0</v>
      </c>
      <c r="B1" t="s">
        <v>13</v>
      </c>
      <c r="C1" t="s">
        <v>14</v>
      </c>
      <c r="E1" t="s">
        <v>2</v>
      </c>
      <c r="F1" t="s">
        <v>3</v>
      </c>
      <c r="G1" t="s">
        <v>4</v>
      </c>
      <c r="H1" t="s">
        <v>5</v>
      </c>
      <c r="J1" t="s">
        <v>10</v>
      </c>
      <c r="K1" t="s">
        <v>11</v>
      </c>
      <c r="L1" t="s">
        <v>9</v>
      </c>
      <c r="M1" t="s">
        <v>12</v>
      </c>
      <c r="N1" t="s">
        <v>18</v>
      </c>
    </row>
    <row r="2" spans="1:14" x14ac:dyDescent="0.2">
      <c r="A2">
        <v>1</v>
      </c>
      <c r="B2">
        <v>30</v>
      </c>
      <c r="C2">
        <v>11</v>
      </c>
      <c r="E2">
        <f>C2-C$12</f>
        <v>-13.100000000000001</v>
      </c>
      <c r="F2">
        <f>B2-B$12</f>
        <v>8.8000000000000007</v>
      </c>
      <c r="G2">
        <f>E2*F2</f>
        <v>-115.28000000000002</v>
      </c>
      <c r="H2">
        <f>F2*F2</f>
        <v>77.440000000000012</v>
      </c>
      <c r="J2">
        <f>H$14*B2+H$15</f>
        <v>11.220416124837449</v>
      </c>
      <c r="K2">
        <f>C2-J2</f>
        <v>-0.22041612483744899</v>
      </c>
      <c r="L2">
        <f>E2*E2</f>
        <v>171.61000000000004</v>
      </c>
      <c r="M2">
        <f>(J2-C$12)*(J2-C$12)</f>
        <v>165.88368079734724</v>
      </c>
      <c r="N2">
        <f>K2*K2</f>
        <v>4.8583268088357896E-2</v>
      </c>
    </row>
    <row r="3" spans="1:14" x14ac:dyDescent="0.2">
      <c r="A3">
        <v>2</v>
      </c>
      <c r="B3">
        <v>30</v>
      </c>
      <c r="C3">
        <v>13</v>
      </c>
      <c r="E3">
        <f t="shared" ref="E3:E11" si="0">C3-C$12</f>
        <v>-11.100000000000001</v>
      </c>
      <c r="F3">
        <f t="shared" ref="F3:F11" si="1">B3-B$12</f>
        <v>8.8000000000000007</v>
      </c>
      <c r="G3">
        <f t="shared" ref="G3:G11" si="2">E3*F3</f>
        <v>-97.680000000000021</v>
      </c>
      <c r="H3">
        <f t="shared" ref="H3:H11" si="3">F3*F3</f>
        <v>77.440000000000012</v>
      </c>
      <c r="J3">
        <f t="shared" ref="J3:J11" si="4">H$14*B3+H$15</f>
        <v>11.220416124837449</v>
      </c>
      <c r="K3">
        <f t="shared" ref="K3:K11" si="5">C3-J3</f>
        <v>1.779583875162551</v>
      </c>
      <c r="L3">
        <f t="shared" ref="L3:L11" si="6">E3*E3</f>
        <v>123.21000000000004</v>
      </c>
      <c r="M3">
        <f t="shared" ref="M3:M11" si="7">(J3-C$12)*(J3-C$12)</f>
        <v>165.88368079734724</v>
      </c>
      <c r="N3">
        <f t="shared" ref="N3:N11" si="8">K3*K3</f>
        <v>3.166918768738562</v>
      </c>
    </row>
    <row r="4" spans="1:14" x14ac:dyDescent="0.2">
      <c r="A4">
        <v>3</v>
      </c>
      <c r="B4">
        <v>25</v>
      </c>
      <c r="C4">
        <v>17</v>
      </c>
      <c r="E4">
        <f t="shared" si="0"/>
        <v>-7.1000000000000014</v>
      </c>
      <c r="F4">
        <f t="shared" si="1"/>
        <v>3.8000000000000007</v>
      </c>
      <c r="G4">
        <f t="shared" si="2"/>
        <v>-26.980000000000011</v>
      </c>
      <c r="H4">
        <f t="shared" si="3"/>
        <v>14.440000000000005</v>
      </c>
      <c r="J4">
        <f t="shared" si="4"/>
        <v>18.538361508452532</v>
      </c>
      <c r="K4">
        <f t="shared" si="5"/>
        <v>-1.5383615084525317</v>
      </c>
      <c r="L4">
        <f t="shared" si="6"/>
        <v>50.410000000000018</v>
      </c>
      <c r="M4">
        <f t="shared" si="7"/>
        <v>30.931822710662413</v>
      </c>
      <c r="N4">
        <f t="shared" si="8"/>
        <v>2.3665561306883487</v>
      </c>
    </row>
    <row r="5" spans="1:14" x14ac:dyDescent="0.2">
      <c r="A5">
        <v>4</v>
      </c>
      <c r="B5">
        <v>22</v>
      </c>
      <c r="C5">
        <v>24</v>
      </c>
      <c r="E5">
        <f t="shared" si="0"/>
        <v>-0.10000000000000142</v>
      </c>
      <c r="F5">
        <f t="shared" si="1"/>
        <v>0.80000000000000071</v>
      </c>
      <c r="G5">
        <f t="shared" si="2"/>
        <v>-8.0000000000001209E-2</v>
      </c>
      <c r="H5">
        <f t="shared" si="3"/>
        <v>0.64000000000000112</v>
      </c>
      <c r="J5">
        <f t="shared" si="4"/>
        <v>22.929128738621579</v>
      </c>
      <c r="K5">
        <f t="shared" si="5"/>
        <v>1.0708712613784215</v>
      </c>
      <c r="L5">
        <f t="shared" si="6"/>
        <v>1.0000000000000285E-2</v>
      </c>
      <c r="M5">
        <f t="shared" si="7"/>
        <v>1.3709395107218991</v>
      </c>
      <c r="N5">
        <f t="shared" si="8"/>
        <v>1.1467652584462116</v>
      </c>
    </row>
    <row r="6" spans="1:14" x14ac:dyDescent="0.2">
      <c r="A6">
        <v>5</v>
      </c>
      <c r="B6">
        <v>22</v>
      </c>
      <c r="C6">
        <v>20</v>
      </c>
      <c r="E6">
        <f t="shared" si="0"/>
        <v>-4.1000000000000014</v>
      </c>
      <c r="F6">
        <f t="shared" si="1"/>
        <v>0.80000000000000071</v>
      </c>
      <c r="G6">
        <f t="shared" si="2"/>
        <v>-3.2800000000000042</v>
      </c>
      <c r="H6">
        <f t="shared" si="3"/>
        <v>0.64000000000000112</v>
      </c>
      <c r="J6">
        <f t="shared" si="4"/>
        <v>22.929128738621579</v>
      </c>
      <c r="K6">
        <f t="shared" si="5"/>
        <v>-2.9291287386215785</v>
      </c>
      <c r="L6">
        <f t="shared" si="6"/>
        <v>16.810000000000013</v>
      </c>
      <c r="M6">
        <f t="shared" si="7"/>
        <v>1.3709395107218991</v>
      </c>
      <c r="N6">
        <f t="shared" si="8"/>
        <v>8.5797951674188404</v>
      </c>
    </row>
    <row r="7" spans="1:14" x14ac:dyDescent="0.2">
      <c r="A7">
        <v>6</v>
      </c>
      <c r="B7">
        <v>18</v>
      </c>
      <c r="C7">
        <v>27</v>
      </c>
      <c r="E7">
        <f t="shared" si="0"/>
        <v>2.8999999999999986</v>
      </c>
      <c r="F7">
        <f t="shared" si="1"/>
        <v>-3.1999999999999993</v>
      </c>
      <c r="G7">
        <f t="shared" si="2"/>
        <v>-9.279999999999994</v>
      </c>
      <c r="H7">
        <f t="shared" si="3"/>
        <v>10.239999999999995</v>
      </c>
      <c r="J7">
        <f t="shared" si="4"/>
        <v>28.78348504551365</v>
      </c>
      <c r="K7">
        <f t="shared" si="5"/>
        <v>-1.7834850455136504</v>
      </c>
      <c r="L7">
        <f t="shared" si="6"/>
        <v>8.4099999999999913</v>
      </c>
      <c r="M7">
        <f t="shared" si="7"/>
        <v>21.935032171549988</v>
      </c>
      <c r="N7">
        <f t="shared" si="8"/>
        <v>3.1808189075708277</v>
      </c>
    </row>
    <row r="8" spans="1:14" x14ac:dyDescent="0.2">
      <c r="A8">
        <v>7</v>
      </c>
      <c r="B8">
        <v>18</v>
      </c>
      <c r="C8">
        <v>26</v>
      </c>
      <c r="E8">
        <f t="shared" si="0"/>
        <v>1.8999999999999986</v>
      </c>
      <c r="F8">
        <f t="shared" si="1"/>
        <v>-3.1999999999999993</v>
      </c>
      <c r="G8">
        <f t="shared" si="2"/>
        <v>-6.0799999999999939</v>
      </c>
      <c r="H8">
        <f t="shared" si="3"/>
        <v>10.239999999999995</v>
      </c>
      <c r="J8">
        <f t="shared" si="4"/>
        <v>28.78348504551365</v>
      </c>
      <c r="K8">
        <f t="shared" si="5"/>
        <v>-2.7834850455136504</v>
      </c>
      <c r="L8">
        <f t="shared" si="6"/>
        <v>3.6099999999999945</v>
      </c>
      <c r="M8">
        <f t="shared" si="7"/>
        <v>21.935032171549988</v>
      </c>
      <c r="N8">
        <f t="shared" si="8"/>
        <v>7.7477889985981285</v>
      </c>
    </row>
    <row r="9" spans="1:14" x14ac:dyDescent="0.2">
      <c r="A9">
        <v>8</v>
      </c>
      <c r="B9">
        <v>16</v>
      </c>
      <c r="C9">
        <v>33</v>
      </c>
      <c r="E9">
        <f t="shared" si="0"/>
        <v>8.8999999999999986</v>
      </c>
      <c r="F9">
        <f t="shared" si="1"/>
        <v>-5.1999999999999993</v>
      </c>
      <c r="G9">
        <f t="shared" si="2"/>
        <v>-46.279999999999987</v>
      </c>
      <c r="H9">
        <f t="shared" si="3"/>
        <v>27.039999999999992</v>
      </c>
      <c r="J9">
        <f t="shared" si="4"/>
        <v>31.710663198959683</v>
      </c>
      <c r="K9">
        <f t="shared" si="5"/>
        <v>1.2893368010403172</v>
      </c>
      <c r="L9">
        <f t="shared" si="6"/>
        <v>79.20999999999998</v>
      </c>
      <c r="M9">
        <f t="shared" si="7"/>
        <v>57.922194327999208</v>
      </c>
      <c r="N9">
        <f t="shared" si="8"/>
        <v>1.6623893865168786</v>
      </c>
    </row>
    <row r="10" spans="1:14" x14ac:dyDescent="0.2">
      <c r="A10">
        <v>9</v>
      </c>
      <c r="B10">
        <v>19</v>
      </c>
      <c r="C10">
        <v>32</v>
      </c>
      <c r="E10">
        <f t="shared" si="0"/>
        <v>7.8999999999999986</v>
      </c>
      <c r="F10">
        <f t="shared" si="1"/>
        <v>-2.1999999999999993</v>
      </c>
      <c r="G10">
        <f t="shared" si="2"/>
        <v>-17.379999999999992</v>
      </c>
      <c r="H10">
        <f t="shared" si="3"/>
        <v>4.8399999999999972</v>
      </c>
      <c r="J10">
        <f t="shared" si="4"/>
        <v>27.319895968790632</v>
      </c>
      <c r="K10">
        <f t="shared" si="5"/>
        <v>4.6801040312093676</v>
      </c>
      <c r="L10">
        <f t="shared" si="6"/>
        <v>62.409999999999975</v>
      </c>
      <c r="M10">
        <f t="shared" si="7"/>
        <v>10.367730049834156</v>
      </c>
      <c r="N10">
        <f t="shared" si="8"/>
        <v>21.903373742942172</v>
      </c>
    </row>
    <row r="11" spans="1:14" x14ac:dyDescent="0.2">
      <c r="A11">
        <v>10</v>
      </c>
      <c r="B11">
        <v>12</v>
      </c>
      <c r="C11">
        <v>38</v>
      </c>
      <c r="E11">
        <f t="shared" si="0"/>
        <v>13.899999999999999</v>
      </c>
      <c r="F11">
        <f t="shared" si="1"/>
        <v>-9.1999999999999993</v>
      </c>
      <c r="G11">
        <f t="shared" si="2"/>
        <v>-127.87999999999998</v>
      </c>
      <c r="H11">
        <f t="shared" si="3"/>
        <v>84.639999999999986</v>
      </c>
      <c r="J11">
        <f t="shared" si="4"/>
        <v>37.565019505851751</v>
      </c>
      <c r="K11">
        <f t="shared" si="5"/>
        <v>0.43498049414824891</v>
      </c>
      <c r="L11">
        <f t="shared" si="6"/>
        <v>193.20999999999995</v>
      </c>
      <c r="M11">
        <f t="shared" si="7"/>
        <v>181.3067502929681</v>
      </c>
      <c r="N11">
        <f t="shared" si="8"/>
        <v>0.18920803028945479</v>
      </c>
    </row>
    <row r="12" spans="1:14" x14ac:dyDescent="0.2">
      <c r="A12" t="s">
        <v>1</v>
      </c>
      <c r="B12">
        <f>AVERAGE(B2:B11)</f>
        <v>21.2</v>
      </c>
      <c r="C12">
        <f>AVERAGE(C2:C11)</f>
        <v>24.1</v>
      </c>
      <c r="F12" t="s">
        <v>6</v>
      </c>
      <c r="G12">
        <f>SUM(G2:G11)</f>
        <v>-450.20000000000005</v>
      </c>
      <c r="H12">
        <f>SUM(H2:H11)</f>
        <v>307.60000000000002</v>
      </c>
      <c r="J12" t="s">
        <v>6</v>
      </c>
      <c r="K12">
        <f>SUM(K2:K11)</f>
        <v>4.6185277824406512E-14</v>
      </c>
      <c r="L12">
        <f>SUM(L2:L11)</f>
        <v>708.9</v>
      </c>
      <c r="M12">
        <f>SUM(M2:M11)</f>
        <v>658.90780234070212</v>
      </c>
      <c r="N12">
        <f>SUM(N2:N11)</f>
        <v>49.99219765929778</v>
      </c>
    </row>
    <row r="13" spans="1:14" x14ac:dyDescent="0.2">
      <c r="L13" t="s">
        <v>19</v>
      </c>
      <c r="M13" t="s">
        <v>20</v>
      </c>
      <c r="N13" t="s">
        <v>21</v>
      </c>
    </row>
    <row r="14" spans="1:14" x14ac:dyDescent="0.2">
      <c r="G14" t="s">
        <v>8</v>
      </c>
      <c r="H14">
        <f>G12/H12</f>
        <v>-1.4635890767230169</v>
      </c>
    </row>
    <row r="15" spans="1:14" x14ac:dyDescent="0.2">
      <c r="G15" t="s">
        <v>7</v>
      </c>
      <c r="H15">
        <f>C12-B12*H14</f>
        <v>55.128088426527952</v>
      </c>
    </row>
    <row r="17" spans="12:13" x14ac:dyDescent="0.2">
      <c r="L17" t="s">
        <v>15</v>
      </c>
      <c r="M17">
        <f>M12/L12</f>
        <v>0.9294791964179745</v>
      </c>
    </row>
    <row r="18" spans="12:13" x14ac:dyDescent="0.2">
      <c r="L18" t="s">
        <v>16</v>
      </c>
      <c r="M18">
        <f>SQRT(M17)</f>
        <v>0.96409501420657417</v>
      </c>
    </row>
    <row r="19" spans="12:13" x14ac:dyDescent="0.2">
      <c r="L19" t="s">
        <v>17</v>
      </c>
      <c r="M19">
        <f>PEARSON(B2:B11,C2:C11)</f>
        <v>-0.96409501420657417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Moisa</dc:creator>
  <cp:lastModifiedBy>Cristian Moisa</cp:lastModifiedBy>
  <dcterms:created xsi:type="dcterms:W3CDTF">2026-06-23T11:37:33Z</dcterms:created>
  <dcterms:modified xsi:type="dcterms:W3CDTF">2026-06-23T12:29:46Z</dcterms:modified>
</cp:coreProperties>
</file>